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145" firstSheet="2" activeTab="2"/>
  </bookViews>
  <sheets>
    <sheet name="Ставки 2020" sheetId="1" r:id="rId1"/>
    <sheet name="Ставки 2021" sheetId="2" r:id="rId2"/>
    <sheet name="Лист1" sheetId="3" r:id="rId3"/>
  </sheets>
  <definedNames/>
  <calcPr fullCalcOnLoad="1"/>
</workbook>
</file>

<file path=xl/sharedStrings.xml><?xml version="1.0" encoding="utf-8"?>
<sst xmlns="http://schemas.openxmlformats.org/spreadsheetml/2006/main" count="55" uniqueCount="35">
  <si>
    <t>Плата за проведение мероприятий по подключению объектов заявителей</t>
  </si>
  <si>
    <t>Наименование</t>
  </si>
  <si>
    <t>стоимость , тыс.руб/Гкал/ч без НДС</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</si>
  <si>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более 0,1 Гкал/ч не превышает 1,5 Гкал/ч</t>
  </si>
  <si>
    <t xml:space="preserve">Общая Тепловая нагрузка, Гкал/час: </t>
  </si>
  <si>
    <t>нет</t>
  </si>
  <si>
    <t>Мероприятия по строительству со стороны ООО СибЭнерго:</t>
  </si>
  <si>
    <t>Плата за подключение, без НДС, руб.</t>
  </si>
  <si>
    <t>НДС, руб.</t>
  </si>
  <si>
    <t>Плата за подключение, с НДС, руб.</t>
  </si>
  <si>
    <t>Объект:</t>
  </si>
  <si>
    <t>Заявитель:</t>
  </si>
  <si>
    <t>Постановление № 475 от 26.11.2019г.</t>
  </si>
  <si>
    <t>Кемеровский областной суд</t>
  </si>
  <si>
    <t>здание Кемеровского областного суда, ул. Энтузиастов, 26</t>
  </si>
  <si>
    <t xml:space="preserve">Существующая Тепловая нагрузка, Гкал/час: </t>
  </si>
  <si>
    <t>Подключаемая тепловая нагрузка</t>
  </si>
  <si>
    <t>Постановление № 539 от 10.12.2020 г.</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</si>
  <si>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более 0,1 Гкал/ч, при наличии технической возможности подключения.</t>
  </si>
  <si>
    <t>Необходимы создание или реконструкция тепловых пунктов:</t>
  </si>
  <si>
    <t>да</t>
  </si>
  <si>
    <t>Точный размер платы за подключение может быть рассчитан только на этапе подготовки проекта договора о подключении на основании технического решения, проработанного по результатам рассмотрения заявки на подключение к системе теплоснабжения.</t>
  </si>
  <si>
    <t>Согласно действующему законодательству плата за подключение к системе теплоснабжения при наличии технической возможности подключения определяется для каждого конкретного технологического присоединения, исходя из подключаемой тепловой нагрузки.</t>
  </si>
  <si>
    <t>Плата без строительства, с учетом суеты (проведение мероприятий по выдаче договора по подключению)</t>
  </si>
  <si>
    <t>+</t>
  </si>
  <si>
    <t>НДС</t>
  </si>
  <si>
    <t>Плата со строительством составляет:</t>
  </si>
  <si>
    <t>указать подключаемую нагрузку</t>
  </si>
  <si>
    <t>=</t>
  </si>
  <si>
    <t>без НДС</t>
  </si>
  <si>
    <t>с НДС</t>
  </si>
  <si>
    <t>В случае если подключаемая тепловая нагрузка не превышает 0,1 Гкал/ч, плата за подключение устанавливается в размере 550 рублей с НДС</t>
  </si>
  <si>
    <t xml:space="preserve">Ориентировочная плата за подключение,руб. </t>
  </si>
  <si>
    <t>Калькулятор производит расчет платы за подключение в соответствии с пп. 106 - 109 Основ ценообразования в сфере теплоснабжения, утвержденных постановлением Правительства Российской Федерации от 22.10.2012 № 1075 (ред. от 03.06.2014), с применением тарифов, утвержденных постановлением Региональной энергетической комиссии Кузбасса от 28.12.2021 № 928 «Об установлении платы за подключение к системе теплоснабжения ООО "ЭнергоТранзит" в расчете на единицу мощности подключаемой тепловой нагрузки, в случае если подключаемая тепловая нагрузка объекта заявителя более 0,1 Гкал/ч, при наличии технической возможности подключения на 2022 год.</t>
  </si>
  <si>
    <t>Постановление № 928 от 28.12.2021 г.</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</si>
</sst>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0.000"/>
    <numFmt numFmtId="166" formatCode="000000000"/>
    <numFmt numFmtId="167" formatCode="0.000000"/>
    <numFmt numFmtId="168" formatCode="0.0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 _₽"/>
  </numFmts>
  <fonts count="51">
    <font>
      <sz val="8"/>
      <name val="Arial"/>
      <family val="2"/>
    </font>
    <font>
      <sz val="10"/>
      <name val="Times New Roman"/>
      <family val="1"/>
    </font>
    <font>
      <sz val="8"/>
      <name val="Times New Roman"/>
      <family val="1"/>
    </font>
    <font>
      <b/>
      <sz val="11"/>
      <name val="Times New Roman"/>
      <family val="1"/>
    </font>
    <font>
      <sz val="11"/>
      <name val="Times New Roman"/>
      <family val="1"/>
    </font>
    <font>
      <b/>
      <sz val="8"/>
      <name val="Arial"/>
      <family val="2"/>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63"/>
      <name val="Times New Roman"/>
      <family val="1"/>
    </font>
    <font>
      <b/>
      <sz val="12"/>
      <color indexed="63"/>
      <name val="Times New Roman"/>
      <family val="1"/>
    </font>
    <font>
      <sz val="8"/>
      <color indexed="9"/>
      <name val="Arial"/>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333333"/>
      <name val="Times New Roman"/>
      <family val="1"/>
    </font>
    <font>
      <sz val="8"/>
      <color theme="0"/>
      <name val="Arial"/>
      <family val="2"/>
    </font>
    <font>
      <sz val="12"/>
      <color rgb="FF000000"/>
      <name val="Times New Roman"/>
      <family val="1"/>
    </font>
    <font>
      <b/>
      <sz val="12"/>
      <color rgb="FF383839"/>
      <name val="Times New Roman"/>
      <family val="1"/>
    </font>
    <font>
      <sz val="12"/>
      <color rgb="FF383839"/>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style="mediu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0" fillId="0" borderId="0">
      <alignment/>
      <protection/>
    </xf>
    <xf numFmtId="0" fontId="0" fillId="0" borderId="0">
      <alignment/>
      <protection/>
    </xf>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3" fillId="0" borderId="9" applyNumberFormat="0" applyFill="0" applyAlignment="0" applyProtection="0"/>
    <xf numFmtId="0" fontId="44" fillId="0" borderId="0" applyNumberFormat="0" applyFill="0" applyBorder="0" applyAlignment="0" applyProtection="0"/>
    <xf numFmtId="0" fontId="0" fillId="0" borderId="0">
      <alignment/>
      <protection/>
    </xf>
    <xf numFmtId="0" fontId="0" fillId="0" borderId="0">
      <alignment/>
      <protection/>
    </xf>
    <xf numFmtId="0" fontId="45" fillId="32" borderId="0" applyNumberFormat="0" applyBorder="0" applyAlignment="0" applyProtection="0"/>
  </cellStyleXfs>
  <cellXfs count="71">
    <xf numFmtId="0" fontId="0" fillId="0" borderId="0" xfId="0" applyAlignment="1">
      <alignment/>
    </xf>
    <xf numFmtId="0" fontId="0" fillId="0" borderId="0" xfId="0" applyAlignment="1">
      <alignment horizontal="left"/>
    </xf>
    <xf numFmtId="0" fontId="2" fillId="0" borderId="0" xfId="0" applyFont="1" applyAlignment="1">
      <alignment horizontal="left"/>
    </xf>
    <xf numFmtId="0" fontId="4" fillId="0" borderId="10" xfId="0" applyFont="1" applyBorder="1" applyAlignment="1">
      <alignment horizontal="center" vertical="center"/>
    </xf>
    <xf numFmtId="0" fontId="3" fillId="0" borderId="10" xfId="0" applyFont="1" applyBorder="1" applyAlignment="1">
      <alignment horizontal="left"/>
    </xf>
    <xf numFmtId="4" fontId="4" fillId="0" borderId="10" xfId="0" applyNumberFormat="1" applyFont="1" applyBorder="1" applyAlignment="1">
      <alignment horizontal="center" vertical="center"/>
    </xf>
    <xf numFmtId="4" fontId="1" fillId="0" borderId="0" xfId="0" applyNumberFormat="1" applyFont="1" applyBorder="1" applyAlignment="1">
      <alignment horizontal="left" vertical="top" wrapText="1"/>
    </xf>
    <xf numFmtId="0" fontId="6" fillId="0" borderId="0" xfId="0" applyFont="1" applyAlignment="1">
      <alignment horizontal="left"/>
    </xf>
    <xf numFmtId="0" fontId="7" fillId="0" borderId="0" xfId="0" applyFont="1" applyAlignment="1">
      <alignment horizontal="right"/>
    </xf>
    <xf numFmtId="0" fontId="6" fillId="0" borderId="0" xfId="0" applyFont="1" applyAlignment="1">
      <alignment horizontal="left" vertical="top"/>
    </xf>
    <xf numFmtId="0" fontId="0" fillId="0" borderId="0" xfId="0" applyAlignment="1">
      <alignment horizontal="left" vertical="top"/>
    </xf>
    <xf numFmtId="0" fontId="5" fillId="0" borderId="0" xfId="0" applyFont="1" applyAlignment="1">
      <alignment horizontal="left"/>
    </xf>
    <xf numFmtId="0" fontId="4" fillId="0" borderId="0" xfId="0" applyFont="1" applyBorder="1" applyAlignment="1">
      <alignment horizontal="center" wrapText="1"/>
    </xf>
    <xf numFmtId="4" fontId="4" fillId="0" borderId="0" xfId="0" applyNumberFormat="1" applyFont="1" applyBorder="1" applyAlignment="1">
      <alignment horizontal="center" vertical="center"/>
    </xf>
    <xf numFmtId="9" fontId="1" fillId="0" borderId="10" xfId="0" applyNumberFormat="1" applyFont="1" applyBorder="1" applyAlignment="1">
      <alignment horizontal="right"/>
    </xf>
    <xf numFmtId="2" fontId="6" fillId="0" borderId="0" xfId="0" applyNumberFormat="1" applyFont="1" applyAlignment="1">
      <alignment horizontal="left" vertical="top"/>
    </xf>
    <xf numFmtId="2" fontId="1" fillId="0" borderId="10" xfId="0" applyNumberFormat="1" applyFont="1" applyBorder="1" applyAlignment="1">
      <alignment horizontal="center" vertical="center"/>
    </xf>
    <xf numFmtId="0" fontId="6" fillId="0" borderId="0" xfId="0" applyFont="1" applyAlignment="1">
      <alignment horizontal="left" wrapText="1"/>
    </xf>
    <xf numFmtId="0" fontId="6" fillId="0" borderId="0" xfId="0" applyFont="1" applyAlignment="1">
      <alignment/>
    </xf>
    <xf numFmtId="0" fontId="6" fillId="0" borderId="11" xfId="0" applyFont="1" applyBorder="1" applyAlignment="1">
      <alignment horizontal="center"/>
    </xf>
    <xf numFmtId="0" fontId="6" fillId="0" borderId="11" xfId="0" applyFont="1" applyBorder="1" applyAlignment="1">
      <alignment horizontal="center" wrapText="1"/>
    </xf>
    <xf numFmtId="0" fontId="0" fillId="0" borderId="0" xfId="0" applyBorder="1" applyAlignment="1">
      <alignment horizontal="center"/>
    </xf>
    <xf numFmtId="0" fontId="6" fillId="0" borderId="0" xfId="0" applyFont="1" applyAlignment="1">
      <alignment horizontal="center"/>
    </xf>
    <xf numFmtId="174" fontId="6" fillId="0" borderId="10" xfId="0" applyNumberFormat="1" applyFont="1" applyBorder="1" applyAlignment="1">
      <alignment horizontal="center" vertical="center"/>
    </xf>
    <xf numFmtId="174" fontId="6" fillId="0" borderId="0" xfId="0" applyNumberFormat="1" applyFont="1" applyAlignment="1">
      <alignment horizontal="center" vertical="center"/>
    </xf>
    <xf numFmtId="174" fontId="5" fillId="0" borderId="10" xfId="0" applyNumberFormat="1" applyFont="1" applyBorder="1" applyAlignment="1">
      <alignment horizontal="center" vertical="center" wrapText="1"/>
    </xf>
    <xf numFmtId="0" fontId="3" fillId="0" borderId="12" xfId="0" applyFont="1" applyBorder="1" applyAlignment="1">
      <alignment horizontal="center"/>
    </xf>
    <xf numFmtId="0" fontId="7" fillId="0" borderId="0" xfId="0" applyFont="1" applyAlignment="1">
      <alignment horizontal="right"/>
    </xf>
    <xf numFmtId="0" fontId="7" fillId="0" borderId="0" xfId="0" applyFont="1" applyAlignment="1">
      <alignment horizontal="right" wrapText="1"/>
    </xf>
    <xf numFmtId="0" fontId="4" fillId="0" borderId="10" xfId="0" applyFont="1" applyBorder="1" applyAlignment="1">
      <alignment horizontal="center" wrapText="1"/>
    </xf>
    <xf numFmtId="0" fontId="3" fillId="0" borderId="10" xfId="0" applyFont="1" applyBorder="1" applyAlignment="1">
      <alignment horizontal="center"/>
    </xf>
    <xf numFmtId="0" fontId="4" fillId="0" borderId="13" xfId="0" applyFont="1" applyBorder="1" applyAlignment="1">
      <alignment horizontal="center" wrapText="1"/>
    </xf>
    <xf numFmtId="0" fontId="4" fillId="0" borderId="14" xfId="0" applyFont="1" applyBorder="1" applyAlignment="1">
      <alignment horizontal="center" wrapText="1"/>
    </xf>
    <xf numFmtId="0" fontId="46" fillId="0" borderId="0" xfId="0" applyFont="1" applyAlignment="1">
      <alignment horizontal="center" wrapText="1"/>
    </xf>
    <xf numFmtId="0" fontId="6" fillId="0" borderId="0" xfId="0" applyFont="1" applyAlignment="1">
      <alignment horizontal="center" wrapText="1"/>
    </xf>
    <xf numFmtId="0" fontId="46" fillId="0" borderId="0" xfId="0" applyFont="1" applyAlignment="1">
      <alignment vertical="center" wrapText="1"/>
    </xf>
    <xf numFmtId="0" fontId="6" fillId="0" borderId="0" xfId="0" applyFont="1" applyAlignment="1">
      <alignment wrapText="1"/>
    </xf>
    <xf numFmtId="4" fontId="47" fillId="0" borderId="0" xfId="0" applyNumberFormat="1" applyFont="1" applyBorder="1" applyAlignment="1">
      <alignment horizontal="center" wrapText="1"/>
    </xf>
    <xf numFmtId="0" fontId="47" fillId="0" borderId="0" xfId="0" applyFont="1" applyAlignment="1">
      <alignment horizontal="center" wrapText="1"/>
    </xf>
    <xf numFmtId="0" fontId="6" fillId="0" borderId="15" xfId="0" applyFont="1" applyBorder="1" applyAlignment="1">
      <alignment horizontal="center" wrapText="1"/>
    </xf>
    <xf numFmtId="0" fontId="0" fillId="0" borderId="0" xfId="0" applyAlignment="1">
      <alignment horizontal="center" wrapText="1"/>
    </xf>
    <xf numFmtId="0" fontId="6" fillId="0" borderId="10" xfId="0" applyFont="1" applyBorder="1" applyAlignment="1">
      <alignment horizontal="left" vertical="center" wrapText="1"/>
    </xf>
    <xf numFmtId="0" fontId="0" fillId="0" borderId="10" xfId="0" applyBorder="1" applyAlignment="1">
      <alignment horizontal="left" vertical="center" wrapText="1"/>
    </xf>
    <xf numFmtId="0" fontId="6" fillId="0" borderId="13" xfId="0" applyFont="1"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center" vertical="center" wrapText="1"/>
    </xf>
    <xf numFmtId="174" fontId="6" fillId="0" borderId="10" xfId="0" applyNumberFormat="1" applyFont="1" applyBorder="1" applyAlignment="1">
      <alignment horizontal="center" vertical="center" wrapText="1"/>
    </xf>
    <xf numFmtId="174" fontId="0" fillId="0" borderId="10" xfId="0" applyNumberFormat="1" applyBorder="1" applyAlignment="1">
      <alignment horizontal="center" vertical="center" wrapText="1"/>
    </xf>
    <xf numFmtId="0" fontId="48" fillId="0" borderId="0" xfId="0" applyFont="1" applyAlignment="1">
      <alignment horizontal="left" vertical="center" wrapText="1"/>
    </xf>
    <xf numFmtId="0" fontId="6" fillId="0" borderId="10" xfId="0" applyFont="1" applyBorder="1" applyAlignment="1">
      <alignment horizontal="center" vertical="center" wrapText="1"/>
    </xf>
    <xf numFmtId="0" fontId="0" fillId="0" borderId="10" xfId="0" applyBorder="1" applyAlignment="1">
      <alignment horizontal="center" vertical="center" wrapText="1"/>
    </xf>
    <xf numFmtId="0" fontId="49" fillId="0" borderId="0" xfId="0" applyFont="1" applyAlignment="1">
      <alignment horizontal="justify" vertical="center" wrapText="1"/>
    </xf>
    <xf numFmtId="0" fontId="7" fillId="0" borderId="0" xfId="0" applyFont="1" applyAlignment="1">
      <alignment wrapText="1"/>
    </xf>
    <xf numFmtId="0" fontId="3" fillId="0" borderId="10" xfId="0" applyFont="1" applyBorder="1" applyAlignment="1">
      <alignment horizontal="left" wrapText="1"/>
    </xf>
    <xf numFmtId="0" fontId="0" fillId="0" borderId="10" xfId="0" applyBorder="1" applyAlignment="1">
      <alignment wrapText="1"/>
    </xf>
    <xf numFmtId="0" fontId="4" fillId="0" borderId="13" xfId="0" applyFont="1" applyBorder="1" applyAlignment="1">
      <alignment horizontal="center" vertical="center" wrapText="1"/>
    </xf>
    <xf numFmtId="0" fontId="0" fillId="0" borderId="16" xfId="0" applyBorder="1" applyAlignment="1">
      <alignment wrapText="1"/>
    </xf>
    <xf numFmtId="0" fontId="0" fillId="0" borderId="14" xfId="0" applyBorder="1" applyAlignment="1">
      <alignment wrapText="1"/>
    </xf>
    <xf numFmtId="4" fontId="4" fillId="0" borderId="13" xfId="0" applyNumberFormat="1" applyFont="1" applyBorder="1" applyAlignment="1">
      <alignment horizontal="center" vertical="center" wrapText="1"/>
    </xf>
    <xf numFmtId="0" fontId="3" fillId="0" borderId="13" xfId="0" applyFont="1" applyBorder="1" applyAlignment="1">
      <alignment horizontal="center" wrapText="1"/>
    </xf>
    <xf numFmtId="0" fontId="3" fillId="0" borderId="16" xfId="0" applyFont="1" applyBorder="1" applyAlignment="1">
      <alignment horizontal="center" wrapText="1"/>
    </xf>
    <xf numFmtId="0" fontId="0" fillId="0" borderId="16" xfId="0" applyBorder="1" applyAlignment="1">
      <alignment horizontal="center" wrapText="1"/>
    </xf>
    <xf numFmtId="0" fontId="0" fillId="0" borderId="14" xfId="0" applyBorder="1" applyAlignment="1">
      <alignment horizontal="center" wrapText="1"/>
    </xf>
    <xf numFmtId="0" fontId="4" fillId="0" borderId="16" xfId="0" applyFont="1" applyBorder="1" applyAlignment="1">
      <alignment horizontal="center" wrapText="1"/>
    </xf>
    <xf numFmtId="0" fontId="0" fillId="0" borderId="0" xfId="0" applyAlignment="1">
      <alignment wrapText="1"/>
    </xf>
    <xf numFmtId="0" fontId="50" fillId="0" borderId="0" xfId="0" applyFont="1" applyAlignment="1">
      <alignment horizontal="justify" vertical="center" wrapText="1"/>
    </xf>
    <xf numFmtId="0" fontId="6" fillId="0" borderId="0" xfId="0" applyFont="1" applyAlignment="1">
      <alignment horizontal="center"/>
    </xf>
    <xf numFmtId="0" fontId="0" fillId="0" borderId="0" xfId="0" applyAlignment="1">
      <alignment horizontal="center"/>
    </xf>
    <xf numFmtId="0" fontId="3" fillId="0" borderId="12" xfId="0" applyFont="1" applyBorder="1" applyAlignment="1">
      <alignment horizontal="center" wrapText="1"/>
    </xf>
    <xf numFmtId="0" fontId="0" fillId="0" borderId="12" xfId="0" applyBorder="1" applyAlignment="1">
      <alignment wrapText="1"/>
    </xf>
    <xf numFmtId="174" fontId="7" fillId="0" borderId="10"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F23"/>
  <sheetViews>
    <sheetView zoomScalePageLayoutView="0" workbookViewId="0" topLeftCell="A1">
      <selection activeCell="G21" sqref="G21"/>
    </sheetView>
  </sheetViews>
  <sheetFormatPr defaultColWidth="10.66015625" defaultRowHeight="11.25"/>
  <cols>
    <col min="1" max="1" width="14.16015625" style="1" customWidth="1"/>
    <col min="2" max="2" width="42.5" style="1" customWidth="1"/>
    <col min="3" max="3" width="44.5" style="1" customWidth="1"/>
    <col min="4" max="4" width="10" style="1" customWidth="1"/>
    <col min="5" max="5" width="18.16015625" style="1" customWidth="1"/>
    <col min="6" max="7" width="30.83203125" style="1" customWidth="1"/>
    <col min="8" max="8" width="40.5" style="1" customWidth="1"/>
  </cols>
  <sheetData>
    <row r="1" s="1" customFormat="1" ht="9.75" customHeight="1"/>
    <row r="2" ht="12.75">
      <c r="F2" s="6"/>
    </row>
    <row r="3" spans="1:6" ht="14.25">
      <c r="A3" s="26" t="s">
        <v>12</v>
      </c>
      <c r="B3" s="26"/>
      <c r="C3" s="2"/>
      <c r="F3" s="6"/>
    </row>
    <row r="4" spans="1:6" ht="28.5" customHeight="1">
      <c r="A4" s="30" t="s">
        <v>1</v>
      </c>
      <c r="B4" s="30"/>
      <c r="C4" s="4" t="s">
        <v>2</v>
      </c>
      <c r="F4" s="6"/>
    </row>
    <row r="5" spans="1:3" ht="28.5" customHeight="1">
      <c r="A5" s="29" t="s">
        <v>0</v>
      </c>
      <c r="B5" s="29"/>
      <c r="C5" s="3">
        <v>5.18</v>
      </c>
    </row>
    <row r="6" spans="1:3" ht="129" customHeight="1">
      <c r="A6" s="31" t="s">
        <v>3</v>
      </c>
      <c r="B6" s="32"/>
      <c r="C6" s="5">
        <v>5530.33</v>
      </c>
    </row>
    <row r="7" spans="1:3" ht="16.5" customHeight="1">
      <c r="A7" s="12"/>
      <c r="B7" s="12"/>
      <c r="C7" s="13"/>
    </row>
    <row r="8" spans="1:3" ht="16.5" customHeight="1">
      <c r="A8" s="12"/>
      <c r="B8" s="12"/>
      <c r="C8" s="13"/>
    </row>
    <row r="9" spans="2:3" ht="21" customHeight="1">
      <c r="B9" s="8" t="s">
        <v>11</v>
      </c>
      <c r="C9" s="7" t="s">
        <v>13</v>
      </c>
    </row>
    <row r="10" spans="2:3" ht="31.5">
      <c r="B10" s="8" t="s">
        <v>10</v>
      </c>
      <c r="C10" s="17" t="s">
        <v>14</v>
      </c>
    </row>
    <row r="11" spans="1:3" ht="15.75">
      <c r="A11" s="27" t="s">
        <v>4</v>
      </c>
      <c r="B11" s="27"/>
      <c r="C11" s="17">
        <v>0.234</v>
      </c>
    </row>
    <row r="12" spans="1:3" ht="15.75">
      <c r="A12" s="27" t="s">
        <v>15</v>
      </c>
      <c r="B12" s="27"/>
      <c r="C12" s="9">
        <v>0.1216</v>
      </c>
    </row>
    <row r="13" spans="1:3" ht="15.75">
      <c r="A13" s="27" t="s">
        <v>16</v>
      </c>
      <c r="B13" s="27"/>
      <c r="C13" s="9">
        <v>0.1124</v>
      </c>
    </row>
    <row r="14" spans="1:3" ht="36" customHeight="1">
      <c r="A14" s="28" t="s">
        <v>6</v>
      </c>
      <c r="B14" s="28"/>
      <c r="C14" s="9" t="s">
        <v>5</v>
      </c>
    </row>
    <row r="15" ht="11.25">
      <c r="C15" s="10"/>
    </row>
    <row r="16" spans="1:3" ht="15.75">
      <c r="A16" s="27" t="s">
        <v>7</v>
      </c>
      <c r="B16" s="27"/>
      <c r="C16" s="15">
        <f>C5*1000</f>
        <v>5180</v>
      </c>
    </row>
    <row r="17" spans="1:3" ht="15.75">
      <c r="A17" s="27" t="s">
        <v>9</v>
      </c>
      <c r="B17" s="27"/>
      <c r="C17" s="15">
        <f>C16*1.2</f>
        <v>6216</v>
      </c>
    </row>
    <row r="18" spans="1:3" ht="15.75">
      <c r="A18" s="11"/>
      <c r="B18" s="8" t="s">
        <v>8</v>
      </c>
      <c r="C18" s="15">
        <f>C17-C16</f>
        <v>1036</v>
      </c>
    </row>
    <row r="20" spans="4:5" ht="12.75">
      <c r="D20" s="14">
        <v>0.15</v>
      </c>
      <c r="E20" s="16">
        <f>C17*0.15</f>
        <v>932.4</v>
      </c>
    </row>
    <row r="21" spans="4:5" ht="12.75">
      <c r="D21" s="14">
        <v>0.5</v>
      </c>
      <c r="E21" s="16">
        <f>C17*0.5</f>
        <v>3108</v>
      </c>
    </row>
    <row r="22" spans="4:5" ht="12.75">
      <c r="D22" s="14">
        <v>0.35</v>
      </c>
      <c r="E22" s="16">
        <f>C17*0.35</f>
        <v>2175.6</v>
      </c>
    </row>
    <row r="23" ht="12.75">
      <c r="E23" s="16">
        <f>SUM(E20:E22)</f>
        <v>6216</v>
      </c>
    </row>
  </sheetData>
  <sheetProtection/>
  <mergeCells count="10">
    <mergeCell ref="A3:B3"/>
    <mergeCell ref="A12:B12"/>
    <mergeCell ref="A14:B14"/>
    <mergeCell ref="A16:B16"/>
    <mergeCell ref="A17:B17"/>
    <mergeCell ref="A5:B5"/>
    <mergeCell ref="A4:B4"/>
    <mergeCell ref="A6:B6"/>
    <mergeCell ref="A13:B13"/>
    <mergeCell ref="A11:B11"/>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3:E23"/>
  <sheetViews>
    <sheetView zoomScalePageLayoutView="0" workbookViewId="0" topLeftCell="A1">
      <selection activeCell="C17" sqref="C17"/>
    </sheetView>
  </sheetViews>
  <sheetFormatPr defaultColWidth="9.33203125" defaultRowHeight="11.25"/>
  <cols>
    <col min="1" max="1" width="14.16015625" style="1" customWidth="1"/>
    <col min="2" max="2" width="42.5" style="1" customWidth="1"/>
    <col min="3" max="3" width="44.5" style="1" customWidth="1"/>
    <col min="4" max="4" width="10" style="1" customWidth="1"/>
    <col min="5" max="5" width="18.16015625" style="1" customWidth="1"/>
  </cols>
  <sheetData>
    <row r="3" spans="1:3" ht="14.25">
      <c r="A3" s="26" t="s">
        <v>17</v>
      </c>
      <c r="B3" s="26"/>
      <c r="C3" s="2"/>
    </row>
    <row r="4" spans="1:3" ht="14.25">
      <c r="A4" s="30" t="s">
        <v>1</v>
      </c>
      <c r="B4" s="30"/>
      <c r="C4" s="4" t="s">
        <v>2</v>
      </c>
    </row>
    <row r="5" spans="1:3" ht="15">
      <c r="A5" s="29" t="s">
        <v>0</v>
      </c>
      <c r="B5" s="29"/>
      <c r="C5" s="3">
        <v>36.52</v>
      </c>
    </row>
    <row r="6" spans="1:3" ht="15">
      <c r="A6" s="31" t="s">
        <v>3</v>
      </c>
      <c r="B6" s="32"/>
      <c r="C6" s="5">
        <v>5809.88</v>
      </c>
    </row>
    <row r="7" spans="1:3" ht="15">
      <c r="A7" s="12"/>
      <c r="B7" s="12"/>
      <c r="C7" s="13"/>
    </row>
    <row r="8" spans="1:3" ht="15">
      <c r="A8" s="12"/>
      <c r="B8" s="12"/>
      <c r="C8" s="13"/>
    </row>
    <row r="9" spans="2:3" ht="15.75">
      <c r="B9" s="8" t="s">
        <v>11</v>
      </c>
      <c r="C9" s="7" t="s">
        <v>13</v>
      </c>
    </row>
    <row r="10" spans="2:3" ht="31.5">
      <c r="B10" s="8" t="s">
        <v>10</v>
      </c>
      <c r="C10" s="17" t="s">
        <v>14</v>
      </c>
    </row>
    <row r="11" spans="1:3" ht="15.75">
      <c r="A11" s="27" t="s">
        <v>4</v>
      </c>
      <c r="B11" s="27"/>
      <c r="C11" s="17">
        <v>0.234</v>
      </c>
    </row>
    <row r="12" spans="1:3" ht="15.75">
      <c r="A12" s="27" t="s">
        <v>15</v>
      </c>
      <c r="B12" s="27"/>
      <c r="C12" s="9">
        <v>0.1216</v>
      </c>
    </row>
    <row r="13" spans="1:3" ht="15.75">
      <c r="A13" s="27" t="s">
        <v>16</v>
      </c>
      <c r="B13" s="27"/>
      <c r="C13" s="9">
        <v>0.1124</v>
      </c>
    </row>
    <row r="14" spans="1:3" ht="15.75">
      <c r="A14" s="28" t="s">
        <v>6</v>
      </c>
      <c r="B14" s="28"/>
      <c r="C14" s="9" t="s">
        <v>5</v>
      </c>
    </row>
    <row r="15" ht="11.25">
      <c r="C15" s="10"/>
    </row>
    <row r="16" spans="1:3" ht="15.75">
      <c r="A16" s="27" t="s">
        <v>7</v>
      </c>
      <c r="B16" s="27"/>
      <c r="C16" s="15">
        <f>C5*1000</f>
        <v>36520</v>
      </c>
    </row>
    <row r="17" spans="1:3" ht="15.75">
      <c r="A17" s="27" t="s">
        <v>9</v>
      </c>
      <c r="B17" s="27"/>
      <c r="C17" s="15">
        <f>C16*1.2</f>
        <v>43824</v>
      </c>
    </row>
    <row r="18" spans="1:3" ht="15.75">
      <c r="A18" s="11"/>
      <c r="B18" s="8" t="s">
        <v>8</v>
      </c>
      <c r="C18" s="15">
        <f>C17-C16</f>
        <v>7304</v>
      </c>
    </row>
    <row r="20" spans="4:5" ht="12.75">
      <c r="D20" s="14">
        <v>0.15</v>
      </c>
      <c r="E20" s="16">
        <f>C17*0.15</f>
        <v>6573.599999999999</v>
      </c>
    </row>
    <row r="21" spans="4:5" ht="12.75">
      <c r="D21" s="14">
        <v>0.5</v>
      </c>
      <c r="E21" s="16">
        <f>C17*0.5</f>
        <v>21912</v>
      </c>
    </row>
    <row r="22" spans="4:5" ht="12.75">
      <c r="D22" s="14">
        <v>0.35</v>
      </c>
      <c r="E22" s="16">
        <f>C17*0.35</f>
        <v>15338.4</v>
      </c>
    </row>
    <row r="23" ht="12.75">
      <c r="E23" s="16">
        <f>SUM(E20:E22)</f>
        <v>43824</v>
      </c>
    </row>
  </sheetData>
  <sheetProtection/>
  <mergeCells count="10">
    <mergeCell ref="A3:B3"/>
    <mergeCell ref="A4:B4"/>
    <mergeCell ref="A5:B5"/>
    <mergeCell ref="A17:B17"/>
    <mergeCell ref="A13:B13"/>
    <mergeCell ref="A14:B14"/>
    <mergeCell ref="A16:B16"/>
    <mergeCell ref="A6:B6"/>
    <mergeCell ref="A11:B11"/>
    <mergeCell ref="A12:B1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W19"/>
  <sheetViews>
    <sheetView tabSelected="1" zoomScalePageLayoutView="0" workbookViewId="0" topLeftCell="A1">
      <selection activeCell="K17" sqref="K17"/>
    </sheetView>
  </sheetViews>
  <sheetFormatPr defaultColWidth="9.33203125" defaultRowHeight="11.25"/>
  <cols>
    <col min="1" max="7" width="9.33203125" style="18" customWidth="1"/>
    <col min="8" max="8" width="14.16015625" style="18" customWidth="1"/>
    <col min="9" max="9" width="16.33203125" style="18" customWidth="1"/>
    <col min="10" max="13" width="9.33203125" style="18" customWidth="1"/>
    <col min="14" max="14" width="13.5" style="18" customWidth="1"/>
    <col min="15" max="15" width="15.5" style="18" customWidth="1"/>
    <col min="16" max="22" width="9.33203125" style="18" customWidth="1"/>
    <col min="23" max="23" width="10.5" style="18" customWidth="1"/>
    <col min="24" max="16384" width="9.33203125" style="18" customWidth="1"/>
  </cols>
  <sheetData>
    <row r="1" spans="1:23" ht="63" customHeight="1">
      <c r="A1" s="33" t="s">
        <v>33</v>
      </c>
      <c r="B1" s="34"/>
      <c r="C1" s="34"/>
      <c r="D1" s="34"/>
      <c r="E1" s="34"/>
      <c r="F1" s="34"/>
      <c r="G1" s="34"/>
      <c r="H1" s="34"/>
      <c r="I1" s="34"/>
      <c r="J1" s="34"/>
      <c r="K1" s="34"/>
      <c r="L1" s="34"/>
      <c r="M1" s="34"/>
      <c r="N1" s="34"/>
      <c r="O1" s="34"/>
      <c r="P1" s="34"/>
      <c r="Q1" s="34"/>
      <c r="R1" s="34"/>
      <c r="S1" s="34"/>
      <c r="T1" s="34"/>
      <c r="U1" s="34"/>
      <c r="V1" s="34"/>
      <c r="W1" s="34"/>
    </row>
    <row r="2" spans="1:23" ht="19.5" customHeight="1">
      <c r="A2" s="48" t="s">
        <v>31</v>
      </c>
      <c r="B2" s="36"/>
      <c r="C2" s="36"/>
      <c r="D2" s="36"/>
      <c r="E2" s="36"/>
      <c r="F2" s="36"/>
      <c r="G2" s="36"/>
      <c r="H2" s="36"/>
      <c r="I2" s="36"/>
      <c r="J2" s="36"/>
      <c r="K2" s="36"/>
      <c r="L2" s="36"/>
      <c r="M2" s="36"/>
      <c r="N2" s="36"/>
      <c r="O2" s="36"/>
      <c r="P2" s="36"/>
      <c r="Q2" s="36"/>
      <c r="R2" s="36"/>
      <c r="S2" s="36"/>
      <c r="T2" s="36"/>
      <c r="U2" s="36"/>
      <c r="V2" s="36"/>
      <c r="W2" s="36"/>
    </row>
    <row r="4" spans="1:13" ht="15.75">
      <c r="A4" s="68" t="s">
        <v>34</v>
      </c>
      <c r="B4" s="68"/>
      <c r="C4" s="69"/>
      <c r="D4" s="69"/>
      <c r="E4" s="69"/>
      <c r="F4" s="69"/>
      <c r="G4" s="69"/>
      <c r="H4" s="69"/>
      <c r="I4" s="69"/>
      <c r="J4" s="69"/>
      <c r="K4" s="69"/>
      <c r="L4" s="69"/>
      <c r="M4" s="69"/>
    </row>
    <row r="5" spans="1:13" ht="15.75">
      <c r="A5" s="59" t="s">
        <v>1</v>
      </c>
      <c r="B5" s="60"/>
      <c r="C5" s="61"/>
      <c r="D5" s="61"/>
      <c r="E5" s="61"/>
      <c r="F5" s="61"/>
      <c r="G5" s="61"/>
      <c r="H5" s="62"/>
      <c r="I5" s="53" t="s">
        <v>2</v>
      </c>
      <c r="J5" s="54"/>
      <c r="K5" s="54"/>
      <c r="L5" s="54"/>
      <c r="M5" s="54"/>
    </row>
    <row r="6" spans="1:13" ht="29.25" customHeight="1">
      <c r="A6" s="31" t="s">
        <v>0</v>
      </c>
      <c r="B6" s="63"/>
      <c r="C6" s="61"/>
      <c r="D6" s="61"/>
      <c r="E6" s="61"/>
      <c r="F6" s="61"/>
      <c r="G6" s="61"/>
      <c r="H6" s="62"/>
      <c r="I6" s="55">
        <v>75.79</v>
      </c>
      <c r="J6" s="56"/>
      <c r="K6" s="56"/>
      <c r="L6" s="56"/>
      <c r="M6" s="57"/>
    </row>
    <row r="7" spans="1:13" ht="72" customHeight="1">
      <c r="A7" s="31" t="s">
        <v>18</v>
      </c>
      <c r="B7" s="63"/>
      <c r="C7" s="61"/>
      <c r="D7" s="61"/>
      <c r="E7" s="61"/>
      <c r="F7" s="61"/>
      <c r="G7" s="61"/>
      <c r="H7" s="62"/>
      <c r="I7" s="58">
        <v>6036.45</v>
      </c>
      <c r="J7" s="56"/>
      <c r="K7" s="56"/>
      <c r="L7" s="56"/>
      <c r="M7" s="57"/>
    </row>
    <row r="9" spans="1:16" ht="16.5" hidden="1" thickBot="1">
      <c r="A9" s="35" t="s">
        <v>19</v>
      </c>
      <c r="B9" s="36"/>
      <c r="C9" s="36"/>
      <c r="D9" s="36"/>
      <c r="E9" s="36"/>
      <c r="F9" s="36"/>
      <c r="G9" s="36"/>
      <c r="H9" s="36"/>
      <c r="I9" s="36"/>
      <c r="J9" s="20" t="s">
        <v>20</v>
      </c>
      <c r="K9" s="37">
        <f>I7</f>
        <v>6036.45</v>
      </c>
      <c r="L9" s="38"/>
      <c r="M9" s="19" t="s">
        <v>5</v>
      </c>
      <c r="N9" s="39"/>
      <c r="O9" s="40"/>
      <c r="P9" s="21"/>
    </row>
    <row r="10" spans="1:14" ht="15.75">
      <c r="A10" s="66" t="s">
        <v>32</v>
      </c>
      <c r="B10" s="67"/>
      <c r="C10" s="67"/>
      <c r="D10" s="67"/>
      <c r="E10" s="67"/>
      <c r="F10" s="67"/>
      <c r="G10" s="67"/>
      <c r="H10" s="67"/>
      <c r="I10" s="67"/>
      <c r="J10" s="67"/>
      <c r="K10" s="67"/>
      <c r="L10" s="67"/>
      <c r="M10" s="67"/>
      <c r="N10" s="67"/>
    </row>
    <row r="12" ht="15.75">
      <c r="N12" s="22" t="s">
        <v>25</v>
      </c>
    </row>
    <row r="13" spans="1:15" ht="35.25" customHeight="1">
      <c r="A13" s="36" t="s">
        <v>23</v>
      </c>
      <c r="B13" s="64"/>
      <c r="C13" s="64"/>
      <c r="D13" s="64"/>
      <c r="E13" s="64"/>
      <c r="F13" s="64"/>
      <c r="G13" s="64"/>
      <c r="H13" s="64"/>
      <c r="I13" s="64"/>
      <c r="J13" s="64"/>
      <c r="K13" s="46">
        <f>75.79*1000</f>
        <v>75790</v>
      </c>
      <c r="L13" s="47"/>
      <c r="M13" s="23" t="s">
        <v>24</v>
      </c>
      <c r="N13" s="23">
        <f>K13*20/100</f>
        <v>15158</v>
      </c>
      <c r="O13" s="23">
        <f>K13+N13</f>
        <v>90948</v>
      </c>
    </row>
    <row r="15" spans="1:14" ht="24" customHeight="1">
      <c r="A15" s="41" t="s">
        <v>26</v>
      </c>
      <c r="B15" s="42"/>
      <c r="C15" s="42"/>
      <c r="D15" s="42"/>
      <c r="E15" s="42"/>
      <c r="F15" s="42"/>
      <c r="G15" s="42"/>
      <c r="H15" s="43" t="s">
        <v>27</v>
      </c>
      <c r="I15" s="44"/>
      <c r="J15" s="45"/>
      <c r="K15" s="49" t="s">
        <v>29</v>
      </c>
      <c r="L15" s="50"/>
      <c r="M15" s="49" t="s">
        <v>30</v>
      </c>
      <c r="N15" s="50"/>
    </row>
    <row r="16" spans="1:15" ht="24" customHeight="1">
      <c r="A16" s="42"/>
      <c r="B16" s="42"/>
      <c r="C16" s="42"/>
      <c r="D16" s="42"/>
      <c r="E16" s="42"/>
      <c r="F16" s="42"/>
      <c r="G16" s="42"/>
      <c r="H16" s="47"/>
      <c r="I16" s="47"/>
      <c r="J16" s="25" t="s">
        <v>28</v>
      </c>
      <c r="K16" s="46">
        <f>(I6+I7*H16)*1000</f>
        <v>75790</v>
      </c>
      <c r="L16" s="47"/>
      <c r="M16" s="70">
        <f>K16*1.2</f>
        <v>90948</v>
      </c>
      <c r="N16" s="50"/>
      <c r="O16" s="24"/>
    </row>
    <row r="18" spans="1:23" ht="40.5" customHeight="1">
      <c r="A18" s="65" t="s">
        <v>22</v>
      </c>
      <c r="B18" s="36"/>
      <c r="C18" s="36"/>
      <c r="D18" s="36"/>
      <c r="E18" s="36"/>
      <c r="F18" s="36"/>
      <c r="G18" s="36"/>
      <c r="H18" s="36"/>
      <c r="I18" s="36"/>
      <c r="J18" s="36"/>
      <c r="K18" s="36"/>
      <c r="L18" s="36"/>
      <c r="M18" s="36"/>
      <c r="N18" s="36"/>
      <c r="O18" s="36"/>
      <c r="P18" s="36"/>
      <c r="Q18" s="36"/>
      <c r="R18" s="36"/>
      <c r="S18" s="36"/>
      <c r="T18" s="36"/>
      <c r="U18" s="36"/>
      <c r="V18" s="36"/>
      <c r="W18" s="36"/>
    </row>
    <row r="19" spans="1:23" ht="38.25" customHeight="1">
      <c r="A19" s="51" t="s">
        <v>21</v>
      </c>
      <c r="B19" s="52"/>
      <c r="C19" s="52"/>
      <c r="D19" s="52"/>
      <c r="E19" s="52"/>
      <c r="F19" s="52"/>
      <c r="G19" s="52"/>
      <c r="H19" s="52"/>
      <c r="I19" s="52"/>
      <c r="J19" s="52"/>
      <c r="K19" s="52"/>
      <c r="L19" s="52"/>
      <c r="M19" s="52"/>
      <c r="N19" s="52"/>
      <c r="O19" s="52"/>
      <c r="P19" s="52"/>
      <c r="Q19" s="52"/>
      <c r="R19" s="52"/>
      <c r="S19" s="52"/>
      <c r="T19" s="52"/>
      <c r="U19" s="52"/>
      <c r="V19" s="52"/>
      <c r="W19" s="52"/>
    </row>
  </sheetData>
  <sheetProtection/>
  <mergeCells count="24">
    <mergeCell ref="A10:N10"/>
    <mergeCell ref="A4:M4"/>
    <mergeCell ref="M15:N15"/>
    <mergeCell ref="M16:N16"/>
    <mergeCell ref="A19:W19"/>
    <mergeCell ref="I5:M5"/>
    <mergeCell ref="I6:M6"/>
    <mergeCell ref="I7:M7"/>
    <mergeCell ref="A5:H5"/>
    <mergeCell ref="A6:H6"/>
    <mergeCell ref="A7:H7"/>
    <mergeCell ref="A13:J13"/>
    <mergeCell ref="A18:W18"/>
    <mergeCell ref="H16:I16"/>
    <mergeCell ref="A1:W1"/>
    <mergeCell ref="A9:I9"/>
    <mergeCell ref="K9:L9"/>
    <mergeCell ref="N9:O9"/>
    <mergeCell ref="A15:G16"/>
    <mergeCell ref="H15:J15"/>
    <mergeCell ref="K13:L13"/>
    <mergeCell ref="A2:W2"/>
    <mergeCell ref="K15:L15"/>
    <mergeCell ref="K16:L1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Григорьевская-ЕВ</dc:creator>
  <cp:keywords/>
  <dc:description/>
  <cp:lastModifiedBy>Григорьевская-ЕВ</cp:lastModifiedBy>
  <cp:lastPrinted>2021-01-12T03:19:29Z</cp:lastPrinted>
  <dcterms:created xsi:type="dcterms:W3CDTF">2020-03-20T05:52:10Z</dcterms:created>
  <dcterms:modified xsi:type="dcterms:W3CDTF">2022-01-17T06:54:53Z</dcterms:modified>
  <cp:category/>
  <cp:version/>
  <cp:contentType/>
  <cp:contentStatus/>
  <cp:revision>1</cp:revision>
</cp:coreProperties>
</file>